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改造明细" sheetId="1" state="visible" r:id="rId1"/>
    <sheet xmlns:r="http://schemas.openxmlformats.org/officeDocument/2006/relationships" name="分步测算" sheetId="2" state="visible" r:id="rId2"/>
    <sheet xmlns:r="http://schemas.openxmlformats.org/officeDocument/2006/relationships" name="敏感性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3"/>
    </font>
    <font>
      <b val="1"/>
      <color rgb="002C3E50"/>
      <sz val="11"/>
    </font>
    <font>
      <b val="1"/>
      <color rgb="00FFFFFF"/>
      <sz val="11"/>
    </font>
    <font>
      <b val="1"/>
    </font>
    <font>
      <color rgb="007F8C8D"/>
      <sz val="10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C3E50"/>
      </patternFill>
    </fill>
    <fill>
      <patternFill patternType="solid">
        <fgColor rgb="00D6EAF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0" fillId="2" borderId="1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3" customWidth="1" min="3" max="3"/>
    <col width="13" customWidth="1" min="4" max="4"/>
    <col width="11" customWidth="1" min="5" max="5"/>
  </cols>
  <sheetData>
    <row r="1">
      <c r="A1" s="1" t="inlineStr">
        <is>
          <t>钢铁厂节能改造 · 三招改造明细（数据联动分步测算）</t>
        </is>
      </c>
    </row>
    <row r="3">
      <c r="A3" s="2" t="inlineStr">
        <is>
          <t>改造项目</t>
        </is>
      </c>
      <c r="B3" s="2" t="inlineStr">
        <is>
          <t>投入（万元）</t>
        </is>
      </c>
      <c r="C3" s="2" t="inlineStr">
        <is>
          <t>月省（万元）</t>
        </is>
      </c>
      <c r="D3" s="2" t="inlineStr">
        <is>
          <t>年省（万元）</t>
        </is>
      </c>
      <c r="E3" s="2" t="inlineStr">
        <is>
          <t>回本（月）</t>
        </is>
      </c>
    </row>
    <row r="4">
      <c r="A4" s="3" t="inlineStr">
        <is>
          <t>招1 加热炉风机变频</t>
        </is>
      </c>
      <c r="B4" s="3">
        <f>分步测算!B12</f>
        <v>12.0</v>
      </c>
      <c r="C4" s="3">
        <f>分步测算!B11</f>
        <v>1.68989184</v>
      </c>
      <c r="D4" s="3">
        <f>C4*12</f>
        <v>20.278702080000002</v>
      </c>
      <c r="E4" s="3">
        <f>B4/C4</f>
        <v>7.101046182932039</v>
      </c>
    </row>
    <row r="5">
      <c r="A5" s="3" t="inlineStr">
        <is>
          <t>招2 除尘风机变频</t>
        </is>
      </c>
      <c r="B5" s="3">
        <f>分步测算!B19</f>
        <v>30.0</v>
      </c>
      <c r="C5" s="3">
        <f>分步测算!B18</f>
        <v>1.92</v>
      </c>
      <c r="D5" s="3">
        <f>C5*12</f>
        <v>23.04</v>
      </c>
      <c r="E5" s="3">
        <f>B5/C5</f>
        <v>15.625</v>
      </c>
    </row>
    <row r="6">
      <c r="A6" s="3" t="inlineStr">
        <is>
          <t>招3 无功补偿（SVG）</t>
        </is>
      </c>
      <c r="B6" s="3">
        <f>分步测算!B28</f>
        <v>18.0</v>
      </c>
      <c r="C6" s="3">
        <f>分步测算!B27</f>
        <v>1.4625</v>
      </c>
      <c r="D6" s="3">
        <f>C6*12</f>
        <v>17.549999999999997</v>
      </c>
      <c r="E6" s="3">
        <f>B6/C6</f>
        <v>12.307692307692308</v>
      </c>
    </row>
    <row r="7">
      <c r="A7" s="4" t="inlineStr">
        <is>
          <t>合计</t>
        </is>
      </c>
      <c r="B7" s="4">
        <f>SUM(B4:B6)</f>
        <v>60.0</v>
      </c>
      <c r="C7" s="4">
        <f>SUM(C4:C6)</f>
        <v>5.07239184</v>
      </c>
      <c r="D7" s="4">
        <f>SUM(D4:D6)</f>
        <v>60.86870208</v>
      </c>
      <c r="E7" s="4">
        <f>B7/C7</f>
        <v>11.828739161444593</v>
      </c>
    </row>
    <row r="9">
      <c r="A9" s="5" t="inlineStr">
        <is>
          <t>注：合计回本=总投入÷总月省（未取整精确值）；年省合计约60.9万，取整口径约60万。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钢铁厂节能改造 · 分步测算（黄色单元格为输入项，其余自动计算）</t>
        </is>
      </c>
    </row>
    <row r="3">
      <c r="A3" s="6" t="inlineStr">
        <is>
          <t>统一输入</t>
        </is>
      </c>
    </row>
    <row r="4">
      <c r="A4" s="7" t="inlineStr">
        <is>
          <t>电价（元/kWh）</t>
        </is>
      </c>
      <c r="B4" s="8" t="n">
        <v>0.62</v>
      </c>
    </row>
    <row r="6">
      <c r="A6" s="6" t="inlineStr">
        <is>
          <t>招1 加热炉风机变频</t>
        </is>
      </c>
    </row>
    <row r="7">
      <c r="A7" s="7" t="inlineStr">
        <is>
          <t>改造前等效运行功率（kW）</t>
        </is>
      </c>
      <c r="B7" s="8" t="n">
        <v>145.6</v>
      </c>
    </row>
    <row r="8">
      <c r="A8" s="7" t="inlineStr">
        <is>
          <t>月运行小时（h）</t>
        </is>
      </c>
      <c r="B8" s="8" t="n">
        <v>720</v>
      </c>
    </row>
    <row r="9">
      <c r="A9" s="7" t="inlineStr">
        <is>
          <t>综合节电率</t>
        </is>
      </c>
      <c r="B9" s="8" t="n">
        <v>0.26</v>
      </c>
    </row>
    <row r="10">
      <c r="A10" s="7" t="inlineStr">
        <is>
          <t>改造前月电费（万元）</t>
        </is>
      </c>
      <c r="B10" s="7">
        <f>B7*B8*B4/10000</f>
        <v>6.499584</v>
      </c>
    </row>
    <row r="11">
      <c r="A11" s="7" t="inlineStr">
        <is>
          <t>月省（万元）</t>
        </is>
      </c>
      <c r="B11" s="7">
        <f>B10*B9</f>
        <v>1.68989184</v>
      </c>
    </row>
    <row r="12">
      <c r="A12" s="7" t="inlineStr">
        <is>
          <t>投入（万元）</t>
        </is>
      </c>
      <c r="B12" s="8" t="n">
        <v>12</v>
      </c>
    </row>
    <row r="13">
      <c r="A13" s="7" t="inlineStr">
        <is>
          <t>回本（月）</t>
        </is>
      </c>
      <c r="B13" s="7">
        <f>B12/B11</f>
        <v>7.101046182932039</v>
      </c>
    </row>
    <row r="15">
      <c r="A15" s="6" t="inlineStr">
        <is>
          <t>招2 除尘风机变频</t>
        </is>
      </c>
    </row>
    <row r="16">
      <c r="A16" s="7" t="inlineStr">
        <is>
          <t>改造前月电费（万元）</t>
        </is>
      </c>
      <c r="B16" s="8" t="n">
        <v>8</v>
      </c>
    </row>
    <row r="17">
      <c r="A17" s="7" t="inlineStr">
        <is>
          <t>综合节电率</t>
        </is>
      </c>
      <c r="B17" s="8" t="n">
        <v>0.24</v>
      </c>
    </row>
    <row r="18">
      <c r="A18" s="7" t="inlineStr">
        <is>
          <t>月省（万元）</t>
        </is>
      </c>
      <c r="B18" s="8">
        <f>B16*B17</f>
        <v>1.92</v>
      </c>
    </row>
    <row r="19">
      <c r="A19" s="7" t="inlineStr">
        <is>
          <t>投入（万元）</t>
        </is>
      </c>
      <c r="B19" s="7" t="n">
        <v>30</v>
      </c>
    </row>
    <row r="20">
      <c r="A20" s="7" t="inlineStr">
        <is>
          <t>回本（月）</t>
        </is>
      </c>
      <c r="B20" s="7">
        <f>B19/B18</f>
        <v>15.625</v>
      </c>
    </row>
    <row r="21">
      <c r="B21" s="9" t="n"/>
    </row>
    <row r="24">
      <c r="A24" s="6" t="inlineStr">
        <is>
          <t>招3 无功补偿（力率治理）</t>
        </is>
      </c>
    </row>
    <row r="25">
      <c r="A25" s="7" t="inlineStr">
        <is>
          <t>月电费基数（万元）</t>
        </is>
      </c>
      <c r="B25" s="8" t="n">
        <v>65</v>
      </c>
    </row>
    <row r="26">
      <c r="A26" s="7" t="inlineStr">
        <is>
          <t>力率调整率差额</t>
        </is>
      </c>
      <c r="B26" s="8" t="n">
        <v>0.0225</v>
      </c>
    </row>
    <row r="27">
      <c r="A27" s="7" t="inlineStr">
        <is>
          <t>月省（万元）</t>
        </is>
      </c>
      <c r="B27" s="7">
        <f>B25*B26</f>
        <v>1.4625</v>
      </c>
    </row>
    <row r="28">
      <c r="A28" s="7" t="inlineStr">
        <is>
          <t>投入（万元）</t>
        </is>
      </c>
      <c r="B28" s="8" t="n">
        <v>18</v>
      </c>
    </row>
    <row r="29">
      <c r="A29" s="7" t="inlineStr">
        <is>
          <t>回本（月）</t>
        </is>
      </c>
      <c r="B29" s="7">
        <f>B28/B27</f>
        <v>12.307692307692308</v>
      </c>
    </row>
    <row r="30">
      <c r="A30" s="7" t="inlineStr">
        <is>
          <t>变频损耗假设（用于敏感性）</t>
        </is>
      </c>
      <c r="B30" s="8" t="n">
        <v>0.025</v>
      </c>
    </row>
    <row r="31">
      <c r="A31" s="7" t="inlineStr">
        <is>
          <t>注：招1/招2 月电费=功率×小时×电价（招2为整值输入）；招3 月省=电费基数×力率调整率差额(2.25%)，以当地供电公司结算单为准。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敏感性分析（回本月数）</t>
        </is>
      </c>
    </row>
    <row r="3">
      <c r="A3" s="7" t="inlineStr">
        <is>
          <t>电价情景</t>
        </is>
      </c>
      <c r="B3" s="7" t="inlineStr">
        <is>
          <t>0.55元</t>
        </is>
      </c>
      <c r="C3" s="7" t="inlineStr">
        <is>
          <t>0.62元(基准)</t>
        </is>
      </c>
      <c r="D3" s="7" t="inlineStr">
        <is>
          <t>0.70元</t>
        </is>
      </c>
    </row>
    <row r="4">
      <c r="A4" s="7" t="inlineStr">
        <is>
          <t>风机+除尘月省(万元)</t>
        </is>
      </c>
      <c r="B4" s="7">
        <f>(分步测算!B7*B8*0.55/10000*分步测算!B9)+(分步测算!B16*B17*0.55/10000*分步测算!B18)</f>
        <v>0.028715615378638665</v>
      </c>
      <c r="C4" s="7">
        <f>分步测算!B11+分步测算!B18</f>
        <v>3.60989184</v>
      </c>
      <c r="D4" s="7">
        <f>(分步测算!B7*B8*0.7/10000*分步测算!B9)+(分步测算!B16*B17*0.7/10000*分步测算!B18)</f>
        <v>0.036547146845540106</v>
      </c>
    </row>
    <row r="5">
      <c r="A5" s="7" t="inlineStr">
        <is>
          <t>综合回本(月)</t>
        </is>
      </c>
      <c r="B5" s="7">
        <f>60/(B4+分步测算!B27)</f>
        <v>40.23563016724797</v>
      </c>
      <c r="C5" s="7">
        <f>60/(C4+分步测算!B27)</f>
        <v>11.828739161444593</v>
      </c>
      <c r="D5" s="7">
        <f>60/(D4+分步测算!B27)</f>
        <v>40.02542556867448</v>
      </c>
    </row>
    <row r="6"/>
    <row r="7">
      <c r="A7" s="7" t="inlineStr">
        <is>
          <t>产量波动情景</t>
        </is>
      </c>
      <c r="B7" s="7" t="inlineStr">
        <is>
          <t>-20%</t>
        </is>
      </c>
      <c r="C7" s="7" t="inlineStr">
        <is>
          <t>基准</t>
        </is>
      </c>
      <c r="D7" s="7" t="inlineStr">
        <is>
          <t>+20%</t>
        </is>
      </c>
    </row>
    <row r="8">
      <c r="A8" s="7" t="inlineStr">
        <is>
          <t>综合回本(月)</t>
        </is>
      </c>
      <c r="B8" s="7">
        <f>60/((C4*0.8)+分步测算!B27)</f>
        <v>13.791792524129074</v>
      </c>
      <c r="C8" s="7">
        <f>C5</f>
        <v>11.828739161444593</v>
      </c>
      <c r="D8" s="7">
        <f>60/((C4*1.2)+分步测算!B27)</f>
        <v>10.354878588385839</v>
      </c>
    </row>
    <row r="9"/>
    <row r="10">
      <c r="A10" s="7" t="inlineStr">
        <is>
          <t>变频损耗情景</t>
        </is>
      </c>
      <c r="B10" s="7" t="inlineStr">
        <is>
          <t>计损耗</t>
        </is>
      </c>
      <c r="C10" s="7" t="inlineStr">
        <is>
          <t>基准</t>
        </is>
      </c>
    </row>
    <row r="11">
      <c r="A11" s="7" t="inlineStr">
        <is>
          <t>招1节电率</t>
        </is>
      </c>
      <c r="B11" s="7">
        <f>分步测算!B9-分步测算!B30</f>
        <v>0.23500000000000001</v>
      </c>
      <c r="C11" s="7">
        <f>分步测算!B9</f>
        <v>0.26</v>
      </c>
    </row>
    <row r="12">
      <c r="A12" s="7" t="inlineStr">
        <is>
          <t>招1回本(月)</t>
        </is>
      </c>
      <c r="B12" s="7">
        <f>分步测算!B12/(分步测算!B10*B11)</f>
        <v>7.856476627924809</v>
      </c>
      <c r="C12" s="7">
        <f>分步测算!B13</f>
        <v>7.101046182932039</v>
      </c>
    </row>
    <row r="14">
      <c r="A14" s="5" t="inlineStr">
        <is>
          <t>注：招3力率差额2.25%不随电价情景变化（按力调电费口径）；产量波动只影响风机类节电量，力率收益按基数计。</t>
        </is>
      </c>
    </row>
    <row r="16">
      <c r="A16" t="inlineStr">
        <is>
          <t>变频损耗假设</t>
        </is>
      </c>
      <c r="B16" s="9" t="n">
        <v>0.025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2026-10-01T05:06:00Z</dcterms:created>
  <dcterms:modified xmlns:dcterms="http://purl.org/dc/terms/" xmlns:xsi="http://www.w3.org/2001/XMLSchema-instance" xsi:type="dcterms:W3CDTF">2026-10-01T05:06:00Z</dcterms:modified>
</cp:coreProperties>
</file>