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改造前自查清单" sheetId="1" state="visible" r:id="rId1"/>
    <sheet xmlns:r="http://schemas.openxmlformats.org/officeDocument/2006/relationships" name="力调电费速算表" sheetId="2" state="visible" r:id="rId2"/>
    <sheet xmlns:r="http://schemas.openxmlformats.org/officeDocument/2006/relationships" name="投入产出测算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5">
    <font>
      <name val="Calibri"/>
      <family val="2"/>
      <color theme="1"/>
      <sz val="11"/>
      <scheme val="minor"/>
    </font>
    <font>
      <name val="微软雅黑"/>
      <b val="1"/>
      <color rgb="001B3A5C"/>
      <sz val="16"/>
    </font>
    <font>
      <name val="微软雅黑"/>
      <color rgb="00999999"/>
      <sz val="9"/>
    </font>
    <font>
      <name val="微软雅黑"/>
      <b val="1"/>
      <color rgb="00FFFFFF"/>
      <sz val="11"/>
    </font>
    <font>
      <name val="微软雅黑"/>
      <color rgb="00333333"/>
      <sz val="11"/>
    </font>
    <font>
      <name val="微软雅黑"/>
      <b val="1"/>
      <color rgb="008B4513"/>
      <sz val="11"/>
    </font>
    <font>
      <name val="微软雅黑"/>
      <color rgb="000000FF"/>
      <sz val="11"/>
    </font>
    <font>
      <name val="微软雅黑"/>
      <color rgb="00000000"/>
      <sz val="11"/>
    </font>
    <font>
      <name val="微软雅黑"/>
      <b val="1"/>
      <color rgb="001B3A5C"/>
      <sz val="12"/>
    </font>
    <font>
      <name val="微软雅黑"/>
      <b val="1"/>
      <color rgb="00C0392B"/>
      <sz val="11"/>
    </font>
    <font>
      <name val="微软雅黑"/>
      <b val="1"/>
      <color rgb="0027AE60"/>
      <sz val="11"/>
    </font>
    <font>
      <name val="微软雅黑"/>
      <b val="1"/>
      <color rgb="00C0392B"/>
      <sz val="12"/>
    </font>
    <font>
      <name val="微软雅黑"/>
      <b val="1"/>
      <color rgb="00E67E22"/>
      <sz val="12"/>
    </font>
    <font>
      <name val="微软雅黑"/>
      <b val="1"/>
      <color rgb="002980B9"/>
      <sz val="12"/>
    </font>
    <font>
      <name val="微软雅黑"/>
      <b val="1"/>
      <color rgb="0027AE60"/>
      <sz val="12"/>
    </font>
  </fonts>
  <fills count="3">
    <fill>
      <patternFill/>
    </fill>
    <fill>
      <patternFill patternType="gray125"/>
    </fill>
    <fill>
      <patternFill patternType="solid">
        <fgColor rgb="001B3A5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  <xf numFmtId="0" fontId="7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2" fontId="4" fillId="0" borderId="1" applyAlignment="1" pivotButton="0" quotePrefix="0" xfId="0">
      <alignment horizontal="center" vertical="center" wrapText="1"/>
    </xf>
    <xf numFmtId="10" fontId="9" fillId="0" borderId="1" applyAlignment="1" pivotButton="0" quotePrefix="0" xfId="0">
      <alignment horizontal="center" vertical="center" wrapText="1"/>
    </xf>
    <xf numFmtId="3" fontId="7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10" fontId="4" fillId="0" borderId="1" applyAlignment="1" pivotButton="0" quotePrefix="0" xfId="0">
      <alignment horizontal="center" vertical="center" wrapText="1"/>
    </xf>
    <xf numFmtId="10" fontId="10" fillId="0" borderId="1" applyAlignment="1" pivotButton="0" quotePrefix="0" xfId="0">
      <alignment horizontal="center" vertical="center" wrapText="1"/>
    </xf>
    <xf numFmtId="0" fontId="11" fillId="0" borderId="0" pivotButton="0" quotePrefix="0" xfId="0"/>
    <xf numFmtId="2" fontId="6" fillId="0" borderId="1" applyAlignment="1" pivotButton="0" quotePrefix="0" xfId="0">
      <alignment horizontal="center" vertical="center" wrapText="1"/>
    </xf>
    <xf numFmtId="3" fontId="10" fillId="0" borderId="1" applyAlignment="1" pivotButton="0" quotePrefix="0" xfId="0">
      <alignment horizontal="center" vertical="center" wrapText="1"/>
    </xf>
    <xf numFmtId="164" fontId="10" fillId="0" borderId="1" applyAlignment="1" pivotButton="0" quotePrefix="0" xfId="0">
      <alignment horizontal="center" vertical="center" wrapText="1"/>
    </xf>
    <xf numFmtId="0" fontId="12" fillId="0" borderId="0" pivotButton="0" quotePrefix="0" xfId="0"/>
    <xf numFmtId="164" fontId="7" fillId="0" borderId="1" applyAlignment="1" pivotButton="0" quotePrefix="0" xfId="0">
      <alignment horizontal="center" vertical="center" wrapText="1"/>
    </xf>
    <xf numFmtId="0" fontId="13" fillId="0" borderId="0" pivotButton="0" quotePrefix="0" xfId="0"/>
    <xf numFmtId="9" fontId="6" fillId="0" borderId="1" applyAlignment="1" pivotButton="0" quotePrefix="0" xfId="0">
      <alignment horizontal="center" vertical="center" wrapText="1"/>
    </xf>
    <xf numFmtId="0" fontId="5" fillId="0" borderId="1" pivotButton="0" quotePrefix="0" xfId="0"/>
    <xf numFmtId="3" fontId="9" fillId="0" borderId="1" applyAlignment="1" pivotButton="0" quotePrefix="0" xfId="0">
      <alignment horizontal="center" vertical="center" wrapText="1"/>
    </xf>
    <xf numFmtId="3" fontId="14" fillId="0" borderId="1" applyAlignment="1" pivotButton="0" quotePrefix="0" xfId="0">
      <alignment horizontal="center" vertical="center" wrapText="1"/>
    </xf>
    <xf numFmtId="164" fontId="1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3" fontId="9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3" fontId="10" fillId="0" borderId="1" applyAlignment="1" pivotButton="0" quotePrefix="0" xfId="0">
      <alignment horizontal="center" vertical="center"/>
    </xf>
    <xf numFmtId="3" fontId="14" fillId="0" borderId="1" applyAlignment="1" pivotButton="0" quotePrefix="0" xfId="0">
      <alignment horizontal="center" vertical="center"/>
    </xf>
    <xf numFmtId="164" fontId="1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45" customWidth="1" min="3" max="3"/>
    <col width="18" customWidth="1" min="4" max="4"/>
    <col width="18" customWidth="1" min="5" max="5"/>
  </cols>
  <sheetData>
    <row r="1">
      <c r="A1" s="1" t="inlineStr">
        <is>
          <t>五金加工厂配电改造——改造前自查清单</t>
        </is>
      </c>
    </row>
    <row r="2">
      <c r="A2" s="2" t="inlineStr">
        <is>
          <t>说明：蓝色单元格为填写区域，根据你工厂实际情况填入数据，系统自动判断是否需要改造</t>
        </is>
      </c>
    </row>
    <row r="4">
      <c r="A4" s="3" t="inlineStr">
        <is>
          <t>序号</t>
        </is>
      </c>
      <c r="B4" s="3" t="inlineStr">
        <is>
          <t>自查项目</t>
        </is>
      </c>
      <c r="C4" s="3" t="inlineStr">
        <is>
          <t>判断标准</t>
        </is>
      </c>
      <c r="D4" s="3" t="inlineStr">
        <is>
          <t>你的情况</t>
        </is>
      </c>
      <c r="E4" s="3" t="inlineStr">
        <is>
          <t>是否需要改</t>
        </is>
      </c>
    </row>
    <row r="5">
      <c r="A5" s="4" t="n">
        <v>1</v>
      </c>
      <c r="B5" s="5" t="inlineStr">
        <is>
          <t>变压器容量</t>
        </is>
      </c>
      <c r="C5" s="6" t="inlineStr">
        <is>
          <t>315kVA以上为大工业用户，需缴纳基本电费</t>
        </is>
      </c>
      <c r="D5" s="7" t="inlineStr"/>
      <c r="E5" s="4" t="n"/>
    </row>
    <row r="6">
      <c r="A6" s="4" t="n">
        <v>2</v>
      </c>
      <c r="B6" s="5" t="inlineStr">
        <is>
          <t>月均电费总额</t>
        </is>
      </c>
      <c r="C6" s="6" t="inlineStr">
        <is>
          <t>超过3万元建议做用电诊断</t>
        </is>
      </c>
      <c r="D6" s="7" t="inlineStr"/>
      <c r="E6" s="4" t="n"/>
    </row>
    <row r="7">
      <c r="A7" s="4" t="n">
        <v>3</v>
      </c>
      <c r="B7" s="5" t="inlineStr">
        <is>
          <t>功率因数(cosφ)</t>
        </is>
      </c>
      <c r="C7" s="6" t="inlineStr">
        <is>
          <t>低于0.90会被罚款，需加装无功补偿</t>
        </is>
      </c>
      <c r="D7" s="7" t="inlineStr"/>
      <c r="E7" s="4" t="n"/>
    </row>
    <row r="8">
      <c r="A8" s="4" t="n">
        <v>4</v>
      </c>
      <c r="B8" s="5" t="inlineStr">
        <is>
          <t>力调电费</t>
        </is>
      </c>
      <c r="C8" s="6" t="inlineStr">
        <is>
          <t>月均力调电费为正数=被罚，需改善功率因数</t>
        </is>
      </c>
      <c r="D8" s="7" t="inlineStr"/>
      <c r="E8" s="4" t="n"/>
    </row>
    <row r="9">
      <c r="A9" s="4" t="n">
        <v>5</v>
      </c>
      <c r="B9" s="5" t="inlineStr">
        <is>
          <t>设备空载率</t>
        </is>
      </c>
      <c r="C9" s="6" t="inlineStr">
        <is>
          <t>超过25%建议加装空载保护器</t>
        </is>
      </c>
      <c r="D9" s="7" t="inlineStr"/>
      <c r="E9" s="4" t="n"/>
    </row>
    <row r="10">
      <c r="A10" s="4" t="n">
        <v>6</v>
      </c>
      <c r="B10" s="5" t="inlineStr">
        <is>
          <t>风机/水泵运行方式</t>
        </is>
      </c>
      <c r="C10" s="6" t="inlineStr">
        <is>
          <t>全速定频运行=浪费，建议加变频</t>
        </is>
      </c>
      <c r="D10" s="7" t="inlineStr"/>
      <c r="E10" s="4" t="n"/>
    </row>
    <row r="11">
      <c r="A11" s="4" t="n">
        <v>7</v>
      </c>
      <c r="B11" s="5" t="inlineStr">
        <is>
          <t>是否有无功补偿装置</t>
        </is>
      </c>
      <c r="C11" s="6" t="inlineStr">
        <is>
          <t>无=功率因数低，需加装</t>
        </is>
      </c>
      <c r="D11" s="7" t="inlineStr"/>
      <c r="E11" s="4" t="n"/>
    </row>
    <row r="12">
      <c r="A12" s="4" t="n">
        <v>8</v>
      </c>
      <c r="B12" s="5" t="inlineStr">
        <is>
          <t>冲床/压力机数量</t>
        </is>
      </c>
      <c r="C12" s="6" t="inlineStr">
        <is>
          <t>有冲击负荷=无功补偿需配抗谐波电抗器</t>
        </is>
      </c>
      <c r="D12" s="7" t="inlineStr"/>
      <c r="E12" s="4" t="n"/>
    </row>
    <row r="13">
      <c r="A13" s="4" t="n">
        <v>9</v>
      </c>
      <c r="B13" s="5" t="inlineStr">
        <is>
          <t>电费单查看频率</t>
        </is>
      </c>
      <c r="C13" s="6" t="inlineStr">
        <is>
          <t>从不看=可能多年被罚不知情</t>
        </is>
      </c>
      <c r="D13" s="7" t="inlineStr"/>
      <c r="E13" s="4" t="n"/>
    </row>
    <row r="14">
      <c r="A14" s="4" t="n">
        <v>10</v>
      </c>
      <c r="B14" s="5" t="inlineStr">
        <is>
          <t>综合电价</t>
        </is>
      </c>
      <c r="C14" s="6" t="inlineStr">
        <is>
          <t>大工业0.6-0.9元/kWh区间，确认你的电价</t>
        </is>
      </c>
      <c r="D14" s="7" t="inlineStr"/>
      <c r="E14" s="4" t="n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6" customWidth="1" min="7" max="7"/>
  </cols>
  <sheetData>
    <row r="1">
      <c r="A1" s="1" t="inlineStr">
        <is>
          <t>力调电费速算表</t>
        </is>
      </c>
    </row>
    <row r="2">
      <c r="A2" s="2" t="inlineStr">
        <is>
          <t>说明：在B2:C3填入你的数据，表格自动计算不同功率因数下的月度力调电费</t>
        </is>
      </c>
    </row>
    <row r="4">
      <c r="A4" s="8" t="inlineStr">
        <is>
          <t>月电度电费(元)</t>
        </is>
      </c>
      <c r="B4" s="7" t="n">
        <v>50000</v>
      </c>
    </row>
    <row r="5">
      <c r="A5" s="8" t="inlineStr">
        <is>
          <t>月基本电费(元)</t>
        </is>
      </c>
      <c r="B5" s="7" t="n">
        <v>17600</v>
      </c>
    </row>
    <row r="6">
      <c r="A6" s="9" t="inlineStr">
        <is>
          <t>力调基数(元)</t>
        </is>
      </c>
      <c r="B6" s="10">
        <f>B4+B5</f>
        <v/>
      </c>
    </row>
    <row r="8">
      <c r="A8" s="11" t="inlineStr">
        <is>
          <t>不同功率因数下的月度力调电费速算</t>
        </is>
      </c>
    </row>
    <row r="9">
      <c r="A9" s="3" t="inlineStr">
        <is>
          <t>功率因数</t>
        </is>
      </c>
      <c r="B9" s="3" t="inlineStr">
        <is>
          <t>调整系数</t>
        </is>
      </c>
      <c r="C9" s="3" t="inlineStr">
        <is>
          <t>月力调电费</t>
        </is>
      </c>
      <c r="D9" s="3" t="inlineStr">
        <is>
          <t>月差(相对cosφ=0.75)</t>
        </is>
      </c>
      <c r="E9" s="3" t="inlineStr">
        <is>
          <t>年力调电费</t>
        </is>
      </c>
      <c r="F9" s="3" t="inlineStr">
        <is>
          <t>年差(相对cosφ=0.75)</t>
        </is>
      </c>
      <c r="G9" s="3" t="inlineStr">
        <is>
          <t>说明</t>
        </is>
      </c>
    </row>
    <row r="10">
      <c r="A10" s="12" t="n">
        <v>0.65</v>
      </c>
      <c r="B10" s="13" t="n">
        <v>0.15</v>
      </c>
      <c r="C10" s="14">
        <f>$B$6*B10</f>
        <v/>
      </c>
      <c r="D10" s="14">
        <f>C10-$C$12</f>
        <v/>
      </c>
      <c r="E10" s="14">
        <f>C10*12</f>
        <v/>
      </c>
      <c r="F10" s="14">
        <f>D10*12</f>
        <v/>
      </c>
      <c r="G10" s="15" t="inlineStr">
        <is>
          <t>严重不达标，需立即整改</t>
        </is>
      </c>
    </row>
    <row r="11">
      <c r="A11" s="12" t="n">
        <v>0.7</v>
      </c>
      <c r="B11" s="13" t="n">
        <v>0.1</v>
      </c>
      <c r="C11" s="14">
        <f>$B$6*B11</f>
        <v/>
      </c>
      <c r="D11" s="14">
        <f>C11-$C$12</f>
        <v/>
      </c>
      <c r="E11" s="14">
        <f>C11*12</f>
        <v/>
      </c>
      <c r="F11" s="14">
        <f>D11*12</f>
        <v/>
      </c>
      <c r="G11" s="15" t="inlineStr">
        <is>
          <t>不达标，建议尽快整改</t>
        </is>
      </c>
    </row>
    <row r="12">
      <c r="A12" s="12" t="n">
        <v>0.75</v>
      </c>
      <c r="B12" s="13" t="n">
        <v>0.075</v>
      </c>
      <c r="C12" s="14">
        <f>$B$6*B12</f>
        <v/>
      </c>
      <c r="D12" s="14">
        <f>C12-$C$12</f>
        <v/>
      </c>
      <c r="E12" s="14">
        <f>C12*12</f>
        <v/>
      </c>
      <c r="F12" s="14">
        <f>D12*12</f>
        <v/>
      </c>
      <c r="G12" s="15" t="inlineStr">
        <is>
          <t>本文案例现状</t>
        </is>
      </c>
    </row>
    <row r="13">
      <c r="A13" s="12" t="n">
        <v>0.8</v>
      </c>
      <c r="B13" s="13" t="n">
        <v>0.05</v>
      </c>
      <c r="C13" s="14">
        <f>$B$6*B13</f>
        <v/>
      </c>
      <c r="D13" s="14">
        <f>C13-$C$12</f>
        <v/>
      </c>
      <c r="E13" s="14">
        <f>C13*12</f>
        <v/>
      </c>
      <c r="F13" s="14">
        <f>D13*12</f>
        <v/>
      </c>
      <c r="G13" s="15" t="inlineStr">
        <is>
          <t>轻度不达标</t>
        </is>
      </c>
    </row>
    <row r="14">
      <c r="A14" s="12" t="n">
        <v>0.85</v>
      </c>
      <c r="B14" s="13" t="n">
        <v>0.025</v>
      </c>
      <c r="C14" s="14">
        <f>$B$6*B14</f>
        <v/>
      </c>
      <c r="D14" s="14">
        <f>C14-$C$12</f>
        <v/>
      </c>
      <c r="E14" s="14">
        <f>C14*12</f>
        <v/>
      </c>
      <c r="F14" s="14">
        <f>D14*12</f>
        <v/>
      </c>
      <c r="G14" s="15" t="inlineStr">
        <is>
          <t>接近标准</t>
        </is>
      </c>
    </row>
    <row r="15">
      <c r="A15" s="12" t="n">
        <v>0.9</v>
      </c>
      <c r="B15" s="16" t="n">
        <v>0</v>
      </c>
      <c r="C15" s="14">
        <f>$B$6*B15</f>
        <v/>
      </c>
      <c r="D15" s="14">
        <f>C15-$C$12</f>
        <v/>
      </c>
      <c r="E15" s="14">
        <f>C15*12</f>
        <v/>
      </c>
      <c r="F15" s="14">
        <f>D15*12</f>
        <v/>
      </c>
      <c r="G15" s="15" t="inlineStr">
        <is>
          <t>标准值，不奖不罚</t>
        </is>
      </c>
    </row>
    <row r="16">
      <c r="A16" s="12" t="n">
        <v>0.93</v>
      </c>
      <c r="B16" s="17" t="n">
        <v>-0.0045</v>
      </c>
      <c r="C16" s="14">
        <f>$B$6*B16</f>
        <v/>
      </c>
      <c r="D16" s="14">
        <f>C16-$C$12</f>
        <v/>
      </c>
      <c r="E16" s="14">
        <f>C16*12</f>
        <v/>
      </c>
      <c r="F16" s="14">
        <f>D16*12</f>
        <v/>
      </c>
      <c r="G16" s="15" t="inlineStr">
        <is>
          <t>达标有奖励</t>
        </is>
      </c>
    </row>
    <row r="17">
      <c r="A17" s="12" t="n">
        <v>0.95</v>
      </c>
      <c r="B17" s="17" t="n">
        <v>-0.0075</v>
      </c>
      <c r="C17" s="14">
        <f>$B$6*B17</f>
        <v/>
      </c>
      <c r="D17" s="14">
        <f>C17-$C$12</f>
        <v/>
      </c>
      <c r="E17" s="14">
        <f>C17*12</f>
        <v/>
      </c>
      <c r="F17" s="14">
        <f>D17*12</f>
        <v/>
      </c>
      <c r="G17" s="15" t="inlineStr">
        <is>
          <t>优秀，奖励较多</t>
        </is>
      </c>
    </row>
    <row r="18">
      <c r="A18" s="12" t="n">
        <v>0.98</v>
      </c>
      <c r="B18" s="17" t="n">
        <v>-0.011</v>
      </c>
      <c r="C18" s="14">
        <f>$B$6*B18</f>
        <v/>
      </c>
      <c r="D18" s="14">
        <f>C18-$C$12</f>
        <v/>
      </c>
      <c r="E18" s="14">
        <f>C18*12</f>
        <v/>
      </c>
      <c r="F18" s="14">
        <f>D18*12</f>
        <v/>
      </c>
      <c r="G18" s="15" t="inlineStr">
        <is>
          <t>接近最优</t>
        </is>
      </c>
    </row>
  </sheetData>
  <mergeCells count="3">
    <mergeCell ref="A8:G8"/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三步改造投入产出测算表</t>
        </is>
      </c>
    </row>
    <row r="2">
      <c r="A2" s="2" t="inlineStr">
        <is>
          <t>说明：蓝色单元格根据你工厂实际数据修改，黑色单元格为公式自动计算</t>
        </is>
      </c>
    </row>
    <row r="4">
      <c r="A4" s="11" t="inlineStr">
        <is>
          <t>基础参数</t>
        </is>
      </c>
    </row>
    <row r="5">
      <c r="A5" s="8" t="inlineStr">
        <is>
          <t>综合电价(元/kWh)</t>
        </is>
      </c>
      <c r="B5" s="7" t="n">
        <v>0.79</v>
      </c>
    </row>
    <row r="6">
      <c r="A6" s="8" t="inlineStr">
        <is>
          <t>年运行天数</t>
        </is>
      </c>
      <c r="B6" s="7" t="n">
        <v>300</v>
      </c>
    </row>
    <row r="7">
      <c r="A7" s="8" t="inlineStr">
        <is>
          <t>日均运行小时</t>
        </is>
      </c>
      <c r="B7" s="7" t="n">
        <v>16</v>
      </c>
    </row>
    <row r="9">
      <c r="A9" s="18" t="inlineStr">
        <is>
          <t>第1步：无功补偿</t>
        </is>
      </c>
    </row>
    <row r="10">
      <c r="A10" s="3" t="inlineStr"/>
      <c r="B10" s="3" t="inlineStr">
        <is>
          <t>项目</t>
        </is>
      </c>
      <c r="C10" s="3" t="inlineStr">
        <is>
          <t>数值</t>
        </is>
      </c>
      <c r="D10" s="3" t="inlineStr">
        <is>
          <t>单位</t>
        </is>
      </c>
      <c r="E10" s="3" t="inlineStr">
        <is>
          <t>公式说明</t>
        </is>
      </c>
    </row>
    <row r="11">
      <c r="A11" s="9" t="inlineStr">
        <is>
          <t>投入</t>
        </is>
      </c>
      <c r="B11" s="8" t="inlineStr">
        <is>
          <t>无功补偿柜(含电抗器)</t>
        </is>
      </c>
      <c r="C11" s="7" t="n">
        <v>13000</v>
      </c>
      <c r="D11" s="4" t="inlineStr">
        <is>
          <t>元</t>
        </is>
      </c>
      <c r="E11" s="15" t="inlineStr">
        <is>
          <t>设备+安装</t>
        </is>
      </c>
    </row>
    <row r="12">
      <c r="A12" s="9" t="inlineStr">
        <is>
          <t>改造前</t>
        </is>
      </c>
      <c r="B12" s="8" t="inlineStr">
        <is>
          <t>功率因数(cosφ)</t>
        </is>
      </c>
      <c r="C12" s="19" t="n">
        <v>0.75</v>
      </c>
      <c r="D12" s="4" t="inlineStr"/>
      <c r="E12" s="15" t="inlineStr">
        <is>
          <t>输入值</t>
        </is>
      </c>
    </row>
    <row r="13">
      <c r="A13" s="9" t="inlineStr">
        <is>
          <t>改造后</t>
        </is>
      </c>
      <c r="B13" s="8" t="inlineStr">
        <is>
          <t>功率因数(cosφ)</t>
        </is>
      </c>
      <c r="C13" s="19" t="n">
        <v>0.93</v>
      </c>
      <c r="D13" s="4" t="inlineStr"/>
      <c r="E13" s="15" t="inlineStr">
        <is>
          <t>输入值</t>
        </is>
      </c>
    </row>
    <row r="14">
      <c r="A14" s="9" t="inlineStr">
        <is>
          <t>改造前</t>
        </is>
      </c>
      <c r="B14" s="8" t="inlineStr">
        <is>
          <t>月力调电费</t>
        </is>
      </c>
      <c r="C14" s="14" t="n">
        <v>5070</v>
      </c>
      <c r="D14" s="4" t="inlineStr">
        <is>
          <t>元</t>
        </is>
      </c>
      <c r="E14" s="15">
        <f>力调基数x7.5%</f>
        <v/>
      </c>
    </row>
    <row r="15">
      <c r="A15" s="9" t="inlineStr">
        <is>
          <t>改造后</t>
        </is>
      </c>
      <c r="B15" s="8" t="inlineStr">
        <is>
          <t>月力调电费</t>
        </is>
      </c>
      <c r="C15" s="14" t="n">
        <v>-304</v>
      </c>
      <c r="D15" s="4" t="inlineStr">
        <is>
          <t>元</t>
        </is>
      </c>
      <c r="E15" s="15">
        <f>力调基数x(-0.45%)</f>
        <v/>
      </c>
    </row>
    <row r="16">
      <c r="A16" s="9" t="inlineStr">
        <is>
          <t>月节省</t>
        </is>
      </c>
      <c r="B16" s="8" t="inlineStr">
        <is>
          <t>力调电费月差</t>
        </is>
      </c>
      <c r="C16" s="20">
        <f>C14-C15</f>
        <v/>
      </c>
      <c r="D16" s="4" t="inlineStr">
        <is>
          <t>元</t>
        </is>
      </c>
      <c r="E16" s="15">
        <f>改造前-改造后</f>
        <v/>
      </c>
    </row>
    <row r="17">
      <c r="A17" s="9" t="inlineStr">
        <is>
          <t>年节省</t>
        </is>
      </c>
      <c r="B17" s="8" t="inlineStr">
        <is>
          <t>力调电费年省</t>
        </is>
      </c>
      <c r="C17" s="20">
        <f>C16*12</f>
        <v/>
      </c>
      <c r="D17" s="4" t="inlineStr">
        <is>
          <t>元</t>
        </is>
      </c>
      <c r="E17" s="15">
        <f>月差x12</f>
        <v/>
      </c>
    </row>
    <row r="18">
      <c r="A18" s="9" t="inlineStr">
        <is>
          <t>回本</t>
        </is>
      </c>
      <c r="B18" s="8" t="inlineStr">
        <is>
          <t>单步回本周期</t>
        </is>
      </c>
      <c r="C18" s="21">
        <f>C11/(C17/12)</f>
        <v/>
      </c>
      <c r="D18" s="4" t="inlineStr">
        <is>
          <t>月</t>
        </is>
      </c>
      <c r="E18" s="15">
        <f>投入/月节省</f>
        <v/>
      </c>
    </row>
    <row r="20">
      <c r="A20" s="22" t="inlineStr">
        <is>
          <t>第2步：空载自动停机</t>
        </is>
      </c>
    </row>
    <row r="21">
      <c r="A21" s="3" t="inlineStr"/>
      <c r="B21" s="3" t="inlineStr">
        <is>
          <t>项目</t>
        </is>
      </c>
      <c r="C21" s="3" t="inlineStr">
        <is>
          <t>数值</t>
        </is>
      </c>
      <c r="D21" s="3" t="inlineStr">
        <is>
          <t>单位</t>
        </is>
      </c>
      <c r="E21" s="3" t="inlineStr">
        <is>
          <t>公式说明</t>
        </is>
      </c>
    </row>
    <row r="22">
      <c r="A22" s="9" t="inlineStr">
        <is>
          <t>投入</t>
        </is>
      </c>
      <c r="B22" s="8" t="inlineStr">
        <is>
          <t>空载保护器+安装</t>
        </is>
      </c>
      <c r="C22" s="7" t="n">
        <v>5000</v>
      </c>
      <c r="D22" s="4" t="inlineStr">
        <is>
          <t>元</t>
        </is>
      </c>
      <c r="E22" s="15" t="inlineStr">
        <is>
          <t>15台设备</t>
        </is>
      </c>
    </row>
    <row r="23">
      <c r="A23" s="9" t="inlineStr">
        <is>
          <t>改造前</t>
        </is>
      </c>
      <c r="B23" s="8" t="inlineStr">
        <is>
          <t>日均空载时间</t>
        </is>
      </c>
      <c r="C23" s="7" t="n">
        <v>5</v>
      </c>
      <c r="D23" s="4" t="inlineStr">
        <is>
          <t>小时</t>
        </is>
      </c>
      <c r="E23" s="15" t="inlineStr">
        <is>
          <t>输入值</t>
        </is>
      </c>
    </row>
    <row r="24">
      <c r="A24" s="9" t="inlineStr">
        <is>
          <t>改造后</t>
        </is>
      </c>
      <c r="B24" s="8" t="inlineStr">
        <is>
          <t>日均空载时间</t>
        </is>
      </c>
      <c r="C24" s="7" t="n">
        <v>2</v>
      </c>
      <c r="D24" s="4" t="inlineStr">
        <is>
          <t>小时</t>
        </is>
      </c>
      <c r="E24" s="15" t="inlineStr">
        <is>
          <t>输入值</t>
        </is>
      </c>
    </row>
    <row r="25">
      <c r="A25" s="9" t="inlineStr"/>
      <c r="B25" s="8" t="inlineStr">
        <is>
          <t>日均省电</t>
        </is>
      </c>
      <c r="C25" s="23">
        <f>(C23-C24)*2.5*8</f>
        <v/>
      </c>
      <c r="D25" s="4" t="inlineStr">
        <is>
          <t>kWh</t>
        </is>
      </c>
      <c r="E25" s="15">
        <f>(改造前-改造后)x平均空载功率x台数</f>
        <v/>
      </c>
    </row>
    <row r="26">
      <c r="A26" s="9" t="inlineStr"/>
      <c r="B26" s="8" t="inlineStr">
        <is>
          <t>月省电费</t>
        </is>
      </c>
      <c r="C26" s="14">
        <f>C25*30*$B$5</f>
        <v/>
      </c>
      <c r="D26" s="4" t="inlineStr">
        <is>
          <t>元</t>
        </is>
      </c>
      <c r="E26" s="15">
        <f>日均省电x30x电价</f>
        <v/>
      </c>
    </row>
    <row r="27">
      <c r="A27" s="9" t="inlineStr">
        <is>
          <t>年节省</t>
        </is>
      </c>
      <c r="B27" s="8" t="inlineStr">
        <is>
          <t>年省电费</t>
        </is>
      </c>
      <c r="C27" s="20">
        <f>C25*300*$B$5</f>
        <v/>
      </c>
      <c r="D27" s="4" t="inlineStr">
        <is>
          <t>元</t>
        </is>
      </c>
      <c r="E27" s="15">
        <f>月省x12</f>
        <v/>
      </c>
    </row>
    <row r="28">
      <c r="A28" s="9" t="inlineStr">
        <is>
          <t>回本</t>
        </is>
      </c>
      <c r="B28" s="8" t="inlineStr">
        <is>
          <t>单步回本周期</t>
        </is>
      </c>
      <c r="C28" s="21">
        <f>C22/(C27/12)</f>
        <v/>
      </c>
      <c r="D28" s="4" t="inlineStr">
        <is>
          <t>月</t>
        </is>
      </c>
      <c r="E28" s="15">
        <f>投入/月省</f>
        <v/>
      </c>
    </row>
    <row r="30">
      <c r="A30" s="24" t="inlineStr">
        <is>
          <t>第3步：通风/冷却变频</t>
        </is>
      </c>
    </row>
    <row r="31">
      <c r="A31" s="3" t="inlineStr"/>
      <c r="B31" s="3" t="inlineStr">
        <is>
          <t>项目</t>
        </is>
      </c>
      <c r="C31" s="3" t="inlineStr">
        <is>
          <t>数值</t>
        </is>
      </c>
      <c r="D31" s="3" t="inlineStr">
        <is>
          <t>单位</t>
        </is>
      </c>
      <c r="E31" s="3" t="inlineStr">
        <is>
          <t>公式说明</t>
        </is>
      </c>
    </row>
    <row r="32">
      <c r="A32" s="9" t="inlineStr">
        <is>
          <t>投入</t>
        </is>
      </c>
      <c r="B32" s="8" t="inlineStr">
        <is>
          <t>变频器3台+传感器+安装</t>
        </is>
      </c>
      <c r="C32" s="7" t="n">
        <v>10000</v>
      </c>
      <c r="D32" s="4" t="inlineStr">
        <is>
          <t>元</t>
        </is>
      </c>
      <c r="E32" s="15" t="inlineStr">
        <is>
          <t>20.5kW设备</t>
        </is>
      </c>
    </row>
    <row r="33">
      <c r="A33" s="9" t="inlineStr"/>
      <c r="B33" s="8" t="inlineStr">
        <is>
          <t>平均节电率</t>
        </is>
      </c>
      <c r="C33" s="25" t="n">
        <v>0.35</v>
      </c>
      <c r="D33" s="4" t="inlineStr"/>
      <c r="E33" s="15" t="inlineStr">
        <is>
          <t>冬高夏低平均</t>
        </is>
      </c>
    </row>
    <row r="34">
      <c r="A34" s="9" t="inlineStr"/>
      <c r="B34" s="8" t="inlineStr">
        <is>
          <t>日均省电</t>
        </is>
      </c>
      <c r="C34" s="23">
        <f>20.5*C33*$B$7</f>
        <v/>
      </c>
      <c r="D34" s="4" t="inlineStr">
        <is>
          <t>kWh</t>
        </is>
      </c>
      <c r="E34" s="15">
        <f>装机功率x节电率x运行时间</f>
        <v/>
      </c>
    </row>
    <row r="35">
      <c r="A35" s="9" t="inlineStr"/>
      <c r="B35" s="8" t="inlineStr">
        <is>
          <t>月省电费</t>
        </is>
      </c>
      <c r="C35" s="14">
        <f>C34*30*$B$5</f>
        <v/>
      </c>
      <c r="D35" s="4" t="inlineStr">
        <is>
          <t>元</t>
        </is>
      </c>
      <c r="E35" s="15">
        <f>日均省电x30x电价</f>
        <v/>
      </c>
    </row>
    <row r="36">
      <c r="A36" s="9" t="inlineStr">
        <is>
          <t>年节省</t>
        </is>
      </c>
      <c r="B36" s="8" t="inlineStr">
        <is>
          <t>年省电费</t>
        </is>
      </c>
      <c r="C36" s="20">
        <f>C34*300*$B$5</f>
        <v/>
      </c>
      <c r="D36" s="4" t="inlineStr">
        <is>
          <t>元</t>
        </is>
      </c>
      <c r="E36" s="15">
        <f>月省x12</f>
        <v/>
      </c>
    </row>
    <row r="37">
      <c r="A37" s="9" t="inlineStr">
        <is>
          <t>回本</t>
        </is>
      </c>
      <c r="B37" s="8" t="inlineStr">
        <is>
          <t>单步回本周期</t>
        </is>
      </c>
      <c r="C37" s="21">
        <f>C32/(C36/12)</f>
        <v/>
      </c>
      <c r="D37" s="4" t="inlineStr">
        <is>
          <t>月</t>
        </is>
      </c>
      <c r="E37" s="15">
        <f>投入/月省</f>
        <v/>
      </c>
    </row>
    <row r="39">
      <c r="A39" s="11" t="inlineStr">
        <is>
          <t>投入产出汇总</t>
        </is>
      </c>
    </row>
    <row r="40">
      <c r="A40" s="3" t="inlineStr"/>
      <c r="B40" s="3" t="inlineStr">
        <is>
          <t>项目</t>
        </is>
      </c>
      <c r="C40" s="3" t="inlineStr">
        <is>
          <t>数值</t>
        </is>
      </c>
      <c r="D40" s="3" t="inlineStr">
        <is>
          <t>单位</t>
        </is>
      </c>
    </row>
    <row r="41">
      <c r="A41" s="30" t="n"/>
      <c r="B41" s="27" t="inlineStr">
        <is>
          <t>总投入</t>
        </is>
      </c>
      <c r="C41" s="31">
        <f>C11+C22+C32</f>
        <v/>
      </c>
      <c r="D41" s="32" t="inlineStr">
        <is>
          <t>元</t>
        </is>
      </c>
    </row>
    <row r="42">
      <c r="A42" s="30" t="n"/>
      <c r="B42" s="20" t="inlineStr">
        <is>
          <t>无功补偿年省</t>
        </is>
      </c>
      <c r="C42" s="33">
        <f>C17</f>
        <v/>
      </c>
      <c r="D42" s="32" t="inlineStr">
        <is>
          <t>元</t>
        </is>
      </c>
    </row>
    <row r="43">
      <c r="A43" s="30" t="n"/>
      <c r="B43" s="20" t="inlineStr">
        <is>
          <t>空载停机年省</t>
        </is>
      </c>
      <c r="C43" s="33">
        <f>C27</f>
        <v/>
      </c>
      <c r="D43" s="32" t="inlineStr">
        <is>
          <t>元</t>
        </is>
      </c>
    </row>
    <row r="44">
      <c r="A44" s="30" t="n"/>
      <c r="B44" s="20" t="inlineStr">
        <is>
          <t>通风变频年省</t>
        </is>
      </c>
      <c r="C44" s="33">
        <f>C36</f>
        <v/>
      </c>
      <c r="D44" s="32" t="inlineStr">
        <is>
          <t>元</t>
        </is>
      </c>
    </row>
    <row r="45">
      <c r="A45" s="30" t="n"/>
      <c r="B45" s="28" t="inlineStr">
        <is>
          <t>总年省</t>
        </is>
      </c>
      <c r="C45" s="34">
        <f>C42+C43+C44</f>
        <v/>
      </c>
      <c r="D45" s="32" t="inlineStr">
        <is>
          <t>元</t>
        </is>
      </c>
    </row>
    <row r="46">
      <c r="A46" s="30" t="n"/>
      <c r="B46" s="29" t="inlineStr">
        <is>
          <t>综合回本周期</t>
        </is>
      </c>
      <c r="C46" s="35">
        <f>C41/(C45/12)</f>
        <v/>
      </c>
      <c r="D46" s="32" t="inlineStr">
        <is>
          <t>月</t>
        </is>
      </c>
    </row>
    <row r="48">
      <c r="A48" s="2" t="inlineStr">
        <is>
          <t>注：蓝色单元格为可修改参数，修改后所有公式自动重算。数据基于广东某五金厂实际改造案例，仅供参考，不构成投资承诺。</t>
        </is>
      </c>
    </row>
  </sheetData>
  <mergeCells count="7">
    <mergeCell ref="A2:F2"/>
    <mergeCell ref="A48:E48"/>
    <mergeCell ref="A1:F1"/>
    <mergeCell ref="A9:F9"/>
    <mergeCell ref="A20:F20"/>
    <mergeCell ref="A30:F30"/>
    <mergeCell ref="A39:F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2026-07-17T13:14:00Z</dcterms:created>
  <dcterms:modified xmlns:dcterms="http://purl.org/dc/terms/" xmlns:xsi="http://www.w3.org/2001/XMLSchema-instance" xsi:type="dcterms:W3CDTF">2026-07-18T16:19:23Z</dcterms:modified>
</cp:coreProperties>
</file>